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Ark1" sheetId="1" r:id="rId1"/>
    <sheet name="Ark2" sheetId="2" r:id="rId2"/>
    <sheet name="Ark3" sheetId="3" r:id="rId3"/>
  </sheets>
  <definedNames>
    <definedName name="Leder_antal">'Ark2'!$C$5:$C$9</definedName>
  </definedNames>
  <calcPr calcId="145621"/>
</workbook>
</file>

<file path=xl/calcChain.xml><?xml version="1.0" encoding="utf-8"?>
<calcChain xmlns="http://schemas.openxmlformats.org/spreadsheetml/2006/main">
  <c r="B34" i="2" l="1"/>
  <c r="A37" i="2" s="1"/>
  <c r="F34" i="2"/>
  <c r="E34" i="2"/>
  <c r="D34" i="2"/>
  <c r="C34" i="2"/>
  <c r="D37" i="2" l="1"/>
  <c r="J9" i="1" s="1"/>
  <c r="D39" i="2"/>
  <c r="J10" i="1" s="1"/>
  <c r="C39" i="2"/>
  <c r="B10" i="1" s="1"/>
  <c r="E10" i="1" s="1"/>
  <c r="C37" i="2"/>
  <c r="H10" i="1" l="1"/>
  <c r="B9" i="1"/>
  <c r="E9" i="1" s="1"/>
  <c r="B11" i="1" l="1"/>
  <c r="H9" i="1" l="1"/>
  <c r="H11" i="1" s="1"/>
  <c r="E11" i="1"/>
</calcChain>
</file>

<file path=xl/sharedStrings.xml><?xml version="1.0" encoding="utf-8"?>
<sst xmlns="http://schemas.openxmlformats.org/spreadsheetml/2006/main" count="158" uniqueCount="60">
  <si>
    <t>Kabel type</t>
  </si>
  <si>
    <t>Klasse</t>
  </si>
  <si>
    <t>Frekvens</t>
  </si>
  <si>
    <t>Leder størrelse</t>
  </si>
  <si>
    <t>Kable størrelse</t>
  </si>
  <si>
    <t>Klasse 2</t>
  </si>
  <si>
    <t>Klasse 5</t>
  </si>
  <si>
    <t>Leder antal</t>
  </si>
  <si>
    <t>H05RN-F</t>
  </si>
  <si>
    <t>H07RN-F</t>
  </si>
  <si>
    <t>Længde</t>
  </si>
  <si>
    <t>Tæt</t>
  </si>
  <si>
    <t>mm2</t>
  </si>
  <si>
    <t>X værdi for 1 leder kabel</t>
  </si>
  <si>
    <t>Trekant</t>
  </si>
  <si>
    <t>Med a afstand</t>
  </si>
  <si>
    <t>NR</t>
  </si>
  <si>
    <t>Værdi</t>
  </si>
  <si>
    <t>NOIK-AL</t>
  </si>
  <si>
    <t>NOIKX-Flex (tæt)</t>
  </si>
  <si>
    <t>NOIKX-Flex (afstand)</t>
  </si>
  <si>
    <t>NOIKLX (afstand)</t>
  </si>
  <si>
    <t>NOIKLX (tæt)</t>
  </si>
  <si>
    <t>NOIKX-Flex (flerleder)</t>
  </si>
  <si>
    <t>NOIKLX (flerleder)</t>
  </si>
  <si>
    <t>NOIKX-FLEX (flerleder)</t>
  </si>
  <si>
    <t>X værdi for 3 leder kabel</t>
  </si>
  <si>
    <t>X værdi for 4 leder kabel</t>
  </si>
  <si>
    <t>NOBH (afstand)</t>
  </si>
  <si>
    <t>NOBH (tæt)</t>
  </si>
  <si>
    <t>NOBH (trekant)</t>
  </si>
  <si>
    <t>NOIKX-Flex (trekant)</t>
  </si>
  <si>
    <t>NOIKX-FLEX (trekant)</t>
  </si>
  <si>
    <t>r</t>
  </si>
  <si>
    <t>x</t>
  </si>
  <si>
    <t>z</t>
  </si>
  <si>
    <t>Rmin</t>
  </si>
  <si>
    <t>Xmin</t>
  </si>
  <si>
    <t>Zmin</t>
  </si>
  <si>
    <t>Rmax</t>
  </si>
  <si>
    <t>Xmax</t>
  </si>
  <si>
    <t>Zmax</t>
  </si>
  <si>
    <t>m</t>
  </si>
  <si>
    <t>X værdi for  5 leder kabel</t>
  </si>
  <si>
    <t>NOIKLX (trekant)</t>
  </si>
  <si>
    <r>
      <t>m</t>
    </r>
    <r>
      <rPr>
        <sz val="11"/>
        <color theme="1"/>
        <rFont val="Calibri"/>
        <family val="2"/>
      </rPr>
      <t>Ω/m</t>
    </r>
  </si>
  <si>
    <t>mΩ/m</t>
  </si>
  <si>
    <t>mΩ</t>
  </si>
  <si>
    <t>NKT kabel modstande 2009</t>
  </si>
  <si>
    <t>Alle værdier er for 50 Hz belastning</t>
  </si>
  <si>
    <t>Hvis ingen værdi -&gt; Kablet findes ikke i NKT's produkt katalog eller værdien findes ikke</t>
  </si>
  <si>
    <t>Rmin x 1,5</t>
  </si>
  <si>
    <t>r x længde</t>
  </si>
  <si>
    <t>Værdi fra katalog</t>
  </si>
  <si>
    <t>Fundet i tabel</t>
  </si>
  <si>
    <t>VDE 0295</t>
  </si>
  <si>
    <t>R tabel</t>
  </si>
  <si>
    <t>r =</t>
  </si>
  <si>
    <t>x =</t>
  </si>
  <si>
    <t>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</si>
</sst>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5" borderId="0" xfId="0" applyFill="1"/>
    <xf numFmtId="0" fontId="0" fillId="2" borderId="4" xfId="0" applyFill="1" applyBorder="1"/>
    <xf numFmtId="0" fontId="0" fillId="2" borderId="2" xfId="0" applyFill="1" applyBorder="1"/>
    <xf numFmtId="0" fontId="0" fillId="4" borderId="4" xfId="0" applyFill="1" applyBorder="1"/>
    <xf numFmtId="0" fontId="0" fillId="4" borderId="2" xfId="0" applyFill="1" applyBorder="1"/>
    <xf numFmtId="0" fontId="0" fillId="3" borderId="4" xfId="0" applyFill="1" applyBorder="1"/>
    <xf numFmtId="0" fontId="0" fillId="3" borderId="2" xfId="0" applyFill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6" xfId="0" applyFill="1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2" fontId="0" fillId="4" borderId="2" xfId="0" applyNumberFormat="1" applyFill="1" applyBorder="1"/>
    <xf numFmtId="2" fontId="0" fillId="3" borderId="2" xfId="0" applyNumberFormat="1" applyFill="1" applyBorder="1"/>
    <xf numFmtId="2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Ark2'!$B$33" fmlaRange="'Ark2'!$B$5:$B$29" noThreeD="1" sel="8" val="0"/>
</file>

<file path=xl/ctrlProps/ctrlProp2.xml><?xml version="1.0" encoding="utf-8"?>
<formControlPr xmlns="http://schemas.microsoft.com/office/spreadsheetml/2009/9/main" objectType="Drop" dropStyle="combo" dx="16" fmlaLink="'Ark2'!$E$33" fmlaRange="'Ark2'!$E$5:$E$18" noThreeD="1" sel="8" val="0"/>
</file>

<file path=xl/ctrlProps/ctrlProp3.xml><?xml version="1.0" encoding="utf-8"?>
<formControlPr xmlns="http://schemas.microsoft.com/office/spreadsheetml/2009/9/main" objectType="Drop" dropStyle="combo" dx="16" fmlaLink="'Ark2'!$C$33" fmlaRange="'Ark2'!$C$5:$C$9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</xdr:row>
          <xdr:rowOff>180975</xdr:rowOff>
        </xdr:from>
        <xdr:to>
          <xdr:col>0</xdr:col>
          <xdr:colOff>952500</xdr:colOff>
          <xdr:row>5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180975</xdr:rowOff>
        </xdr:from>
        <xdr:to>
          <xdr:col>6</xdr:col>
          <xdr:colOff>438150</xdr:colOff>
          <xdr:row>5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180975</xdr:rowOff>
        </xdr:from>
        <xdr:to>
          <xdr:col>3</xdr:col>
          <xdr:colOff>238125</xdr:colOff>
          <xdr:row>5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2:J13"/>
  <sheetViews>
    <sheetView tabSelected="1" workbookViewId="0">
      <selection activeCell="I5" sqref="I5"/>
    </sheetView>
  </sheetViews>
  <sheetFormatPr defaultRowHeight="15" x14ac:dyDescent="0.25"/>
  <cols>
    <col min="1" max="1" width="14.42578125" bestFit="1" customWidth="1"/>
    <col min="2" max="3" width="10.42578125" bestFit="1" customWidth="1"/>
    <col min="5" max="5" width="11.140625" bestFit="1" customWidth="1"/>
  </cols>
  <sheetData>
    <row r="2" spans="1:10" ht="18.75" x14ac:dyDescent="0.3">
      <c r="A2" s="20" t="s">
        <v>48</v>
      </c>
      <c r="E2" t="s">
        <v>49</v>
      </c>
    </row>
    <row r="4" spans="1:10" x14ac:dyDescent="0.25">
      <c r="A4" t="s">
        <v>3</v>
      </c>
      <c r="C4" t="s">
        <v>7</v>
      </c>
      <c r="E4" t="s">
        <v>0</v>
      </c>
      <c r="H4" t="s">
        <v>10</v>
      </c>
    </row>
    <row r="5" spans="1:10" x14ac:dyDescent="0.25">
      <c r="H5" s="1">
        <v>1</v>
      </c>
      <c r="I5" t="s">
        <v>42</v>
      </c>
    </row>
    <row r="8" spans="1:10" x14ac:dyDescent="0.25">
      <c r="A8" t="s">
        <v>53</v>
      </c>
      <c r="D8" t="s">
        <v>52</v>
      </c>
      <c r="G8" t="s">
        <v>51</v>
      </c>
      <c r="J8" t="s">
        <v>54</v>
      </c>
    </row>
    <row r="9" spans="1:10" x14ac:dyDescent="0.25">
      <c r="A9" s="8" t="s">
        <v>33</v>
      </c>
      <c r="B9" s="9">
        <f>IF(ISNUMBER('Ark2'!C37)=TRUE,'Ark2'!C37,"Værdi ikke opgivet")</f>
        <v>12.1</v>
      </c>
      <c r="C9" t="s">
        <v>45</v>
      </c>
      <c r="D9" s="10" t="s">
        <v>36</v>
      </c>
      <c r="E9" s="11">
        <f>B9*H5</f>
        <v>12.1</v>
      </c>
      <c r="F9" s="19" t="s">
        <v>47</v>
      </c>
      <c r="G9" s="12" t="s">
        <v>39</v>
      </c>
      <c r="H9" s="13">
        <f>E9*1.5</f>
        <v>18.149999999999999</v>
      </c>
      <c r="I9" t="s">
        <v>47</v>
      </c>
      <c r="J9" s="1">
        <f>'Ark2'!D37</f>
        <v>13</v>
      </c>
    </row>
    <row r="10" spans="1:10" x14ac:dyDescent="0.25">
      <c r="A10" s="8" t="s">
        <v>34</v>
      </c>
      <c r="B10" s="9">
        <f>IF(ISNUMBER('Ark2'!C39)=TRUE,'Ark2'!C39,"Værdi ikke opgivet")</f>
        <v>0.113</v>
      </c>
      <c r="C10" t="s">
        <v>46</v>
      </c>
      <c r="D10" s="10" t="s">
        <v>37</v>
      </c>
      <c r="E10" s="11">
        <f>B10*H5</f>
        <v>0.113</v>
      </c>
      <c r="F10" t="s">
        <v>47</v>
      </c>
      <c r="G10" s="12" t="s">
        <v>40</v>
      </c>
      <c r="H10" s="13">
        <f>E10</f>
        <v>0.113</v>
      </c>
      <c r="I10" t="s">
        <v>47</v>
      </c>
      <c r="J10" s="1">
        <f>'Ark2'!D39</f>
        <v>17</v>
      </c>
    </row>
    <row r="11" spans="1:10" x14ac:dyDescent="0.25">
      <c r="A11" s="8" t="s">
        <v>35</v>
      </c>
      <c r="B11" s="24">
        <f>(SQRT((B9)^2+(B10)^2))</f>
        <v>12.100527633124102</v>
      </c>
      <c r="C11" t="s">
        <v>46</v>
      </c>
      <c r="D11" s="10" t="s">
        <v>38</v>
      </c>
      <c r="E11" s="22">
        <f>(E10^2+E9^2)^0.5</f>
        <v>12.100527633124102</v>
      </c>
      <c r="F11" t="s">
        <v>47</v>
      </c>
      <c r="G11" s="12" t="s">
        <v>41</v>
      </c>
      <c r="H11" s="23">
        <f>(H10^2+H9^2)^0.5</f>
        <v>18.150351759676724</v>
      </c>
      <c r="I11" t="s">
        <v>47</v>
      </c>
    </row>
    <row r="13" spans="1:10" x14ac:dyDescent="0.25">
      <c r="A13" s="7" t="s">
        <v>50</v>
      </c>
      <c r="B13" s="7"/>
      <c r="C13" s="7"/>
      <c r="D13" s="7"/>
      <c r="E13" s="7"/>
      <c r="F13" s="7"/>
      <c r="G13" s="7"/>
      <c r="H13" s="7"/>
    </row>
  </sheetData>
  <dataConsolidate/>
  <dataValidations disablePrompts="1" count="1">
    <dataValidation type="list" allowBlank="1" showInputMessage="1" showErrorMessage="1" sqref="B6">
      <formula1>$E$6:$E$8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Drop Down 14">
              <controlPr defaultSize="0" autoLine="0" autoPict="0">
                <anchor moveWithCells="1">
                  <from>
                    <xdr:col>0</xdr:col>
                    <xdr:colOff>28575</xdr:colOff>
                    <xdr:row>3</xdr:row>
                    <xdr:rowOff>180975</xdr:rowOff>
                  </from>
                  <to>
                    <xdr:col>0</xdr:col>
                    <xdr:colOff>952500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defaultSize="0" autoLine="0" autoPict="0">
                <anchor moveWithCells="1">
                  <from>
                    <xdr:col>4</xdr:col>
                    <xdr:colOff>0</xdr:colOff>
                    <xdr:row>3</xdr:row>
                    <xdr:rowOff>180975</xdr:rowOff>
                  </from>
                  <to>
                    <xdr:col>6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Drop Down 20">
              <controlPr defaultSize="0" autoLine="0" autoPict="0">
                <anchor moveWithCells="1">
                  <from>
                    <xdr:col>2</xdr:col>
                    <xdr:colOff>9525</xdr:colOff>
                    <xdr:row>3</xdr:row>
                    <xdr:rowOff>180975</xdr:rowOff>
                  </from>
                  <to>
                    <xdr:col>3</xdr:col>
                    <xdr:colOff>238125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'Ark2'!$B$5:$B$29</xm:f>
          </x14:formula1>
          <xm:sqref>M8</xm:sqref>
        </x14:dataValidation>
        <x14:dataValidation type="list" allowBlank="1" showInputMessage="1" showErrorMessage="1">
          <x14:formula1>
            <xm:f>'Ark2'!$C$5:$C$9</xm:f>
          </x14:formula1>
          <xm:sqref>C5</xm:sqref>
        </x14:dataValidation>
        <x14:dataValidation type="list" allowBlank="1" showInputMessage="1" showErrorMessage="1">
          <x14:formula1>
            <xm:f>'Ark2'!$E$6:$E$17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4:F50"/>
  <sheetViews>
    <sheetView topLeftCell="A30" workbookViewId="0">
      <selection activeCell="D40" sqref="D40"/>
    </sheetView>
  </sheetViews>
  <sheetFormatPr defaultRowHeight="15" x14ac:dyDescent="0.25"/>
  <cols>
    <col min="2" max="2" width="14.42578125" bestFit="1" customWidth="1"/>
    <col min="3" max="4" width="10.85546875" bestFit="1" customWidth="1"/>
    <col min="5" max="5" width="19.85546875" bestFit="1" customWidth="1"/>
  </cols>
  <sheetData>
    <row r="4" spans="1:6" x14ac:dyDescent="0.25">
      <c r="A4" t="s">
        <v>16</v>
      </c>
      <c r="B4" t="s">
        <v>4</v>
      </c>
      <c r="C4" t="s">
        <v>7</v>
      </c>
      <c r="D4" t="s">
        <v>1</v>
      </c>
      <c r="E4" t="s">
        <v>0</v>
      </c>
      <c r="F4" t="s">
        <v>2</v>
      </c>
    </row>
    <row r="5" spans="1:6" x14ac:dyDescent="0.25">
      <c r="A5">
        <v>1</v>
      </c>
      <c r="B5" s="2">
        <v>0.08</v>
      </c>
      <c r="C5">
        <v>1</v>
      </c>
      <c r="D5" t="s">
        <v>5</v>
      </c>
      <c r="E5" t="s">
        <v>20</v>
      </c>
      <c r="F5">
        <v>50</v>
      </c>
    </row>
    <row r="6" spans="1:6" x14ac:dyDescent="0.25">
      <c r="A6">
        <v>2</v>
      </c>
      <c r="B6" s="2">
        <v>0.14000000000000001</v>
      </c>
      <c r="C6">
        <v>2</v>
      </c>
      <c r="D6" t="s">
        <v>6</v>
      </c>
      <c r="E6" t="s">
        <v>19</v>
      </c>
      <c r="F6">
        <v>100</v>
      </c>
    </row>
    <row r="7" spans="1:6" x14ac:dyDescent="0.25">
      <c r="A7">
        <v>3</v>
      </c>
      <c r="B7" s="2">
        <v>0.25</v>
      </c>
      <c r="C7">
        <v>3</v>
      </c>
      <c r="E7" t="s">
        <v>31</v>
      </c>
      <c r="F7">
        <v>150</v>
      </c>
    </row>
    <row r="8" spans="1:6" x14ac:dyDescent="0.25">
      <c r="A8">
        <v>4</v>
      </c>
      <c r="B8" s="2">
        <v>0.34</v>
      </c>
      <c r="C8">
        <v>4</v>
      </c>
      <c r="E8" t="s">
        <v>23</v>
      </c>
      <c r="F8">
        <v>200</v>
      </c>
    </row>
    <row r="9" spans="1:6" x14ac:dyDescent="0.25">
      <c r="A9">
        <v>5</v>
      </c>
      <c r="B9" s="2">
        <v>0.5</v>
      </c>
      <c r="C9">
        <v>5</v>
      </c>
      <c r="E9" t="s">
        <v>21</v>
      </c>
      <c r="F9">
        <v>250</v>
      </c>
    </row>
    <row r="10" spans="1:6" x14ac:dyDescent="0.25">
      <c r="A10">
        <v>6</v>
      </c>
      <c r="B10" s="2">
        <v>0.75</v>
      </c>
      <c r="E10" t="s">
        <v>22</v>
      </c>
      <c r="F10">
        <v>300</v>
      </c>
    </row>
    <row r="11" spans="1:6" x14ac:dyDescent="0.25">
      <c r="A11">
        <v>7</v>
      </c>
      <c r="B11" s="2">
        <v>1</v>
      </c>
      <c r="E11" t="s">
        <v>44</v>
      </c>
      <c r="F11">
        <v>350</v>
      </c>
    </row>
    <row r="12" spans="1:6" x14ac:dyDescent="0.25">
      <c r="A12">
        <v>8</v>
      </c>
      <c r="B12" s="2">
        <v>1.5</v>
      </c>
      <c r="E12" t="s">
        <v>24</v>
      </c>
      <c r="F12">
        <v>400</v>
      </c>
    </row>
    <row r="13" spans="1:6" x14ac:dyDescent="0.25">
      <c r="A13">
        <v>9</v>
      </c>
      <c r="B13" s="2">
        <v>2.5</v>
      </c>
      <c r="E13" t="s">
        <v>28</v>
      </c>
    </row>
    <row r="14" spans="1:6" x14ac:dyDescent="0.25">
      <c r="A14">
        <v>10</v>
      </c>
      <c r="B14" s="2">
        <v>4</v>
      </c>
      <c r="E14" t="s">
        <v>29</v>
      </c>
    </row>
    <row r="15" spans="1:6" x14ac:dyDescent="0.25">
      <c r="A15">
        <v>11</v>
      </c>
      <c r="B15" s="2">
        <v>6</v>
      </c>
      <c r="E15" t="s">
        <v>30</v>
      </c>
    </row>
    <row r="16" spans="1:6" x14ac:dyDescent="0.25">
      <c r="A16">
        <v>12</v>
      </c>
      <c r="B16" s="2">
        <v>10</v>
      </c>
      <c r="E16" t="s">
        <v>8</v>
      </c>
    </row>
    <row r="17" spans="1:6" x14ac:dyDescent="0.25">
      <c r="A17">
        <v>13</v>
      </c>
      <c r="B17" s="2">
        <v>16</v>
      </c>
      <c r="E17" t="s">
        <v>9</v>
      </c>
    </row>
    <row r="18" spans="1:6" x14ac:dyDescent="0.25">
      <c r="A18">
        <v>14</v>
      </c>
      <c r="B18" s="2">
        <v>25</v>
      </c>
      <c r="E18" t="s">
        <v>18</v>
      </c>
    </row>
    <row r="19" spans="1:6" x14ac:dyDescent="0.25">
      <c r="A19">
        <v>15</v>
      </c>
      <c r="B19" s="2">
        <v>35</v>
      </c>
    </row>
    <row r="20" spans="1:6" x14ac:dyDescent="0.25">
      <c r="A20">
        <v>16</v>
      </c>
      <c r="B20" s="2">
        <v>50</v>
      </c>
    </row>
    <row r="21" spans="1:6" x14ac:dyDescent="0.25">
      <c r="A21">
        <v>17</v>
      </c>
      <c r="B21" s="2">
        <v>70</v>
      </c>
    </row>
    <row r="22" spans="1:6" x14ac:dyDescent="0.25">
      <c r="A22">
        <v>18</v>
      </c>
      <c r="B22" s="2">
        <v>95</v>
      </c>
    </row>
    <row r="23" spans="1:6" x14ac:dyDescent="0.25">
      <c r="A23">
        <v>19</v>
      </c>
      <c r="B23" s="2">
        <v>120</v>
      </c>
    </row>
    <row r="24" spans="1:6" x14ac:dyDescent="0.25">
      <c r="A24">
        <v>20</v>
      </c>
      <c r="B24" s="2">
        <v>150</v>
      </c>
    </row>
    <row r="25" spans="1:6" x14ac:dyDescent="0.25">
      <c r="A25">
        <v>21</v>
      </c>
      <c r="B25" s="2">
        <v>185</v>
      </c>
    </row>
    <row r="26" spans="1:6" x14ac:dyDescent="0.25">
      <c r="A26">
        <v>22</v>
      </c>
      <c r="B26" s="2">
        <v>240</v>
      </c>
    </row>
    <row r="27" spans="1:6" x14ac:dyDescent="0.25">
      <c r="A27">
        <v>23</v>
      </c>
      <c r="B27" s="4">
        <v>300</v>
      </c>
    </row>
    <row r="28" spans="1:6" x14ac:dyDescent="0.25">
      <c r="A28">
        <v>24</v>
      </c>
      <c r="B28" s="4">
        <v>400</v>
      </c>
    </row>
    <row r="29" spans="1:6" x14ac:dyDescent="0.25">
      <c r="A29">
        <v>25</v>
      </c>
      <c r="B29" s="4">
        <v>500</v>
      </c>
    </row>
    <row r="32" spans="1:6" x14ac:dyDescent="0.25">
      <c r="B32" t="s">
        <v>16</v>
      </c>
      <c r="C32" t="s">
        <v>16</v>
      </c>
      <c r="D32" t="s">
        <v>16</v>
      </c>
      <c r="E32" t="s">
        <v>16</v>
      </c>
      <c r="F32" t="s">
        <v>16</v>
      </c>
    </row>
    <row r="33" spans="1:6" x14ac:dyDescent="0.25">
      <c r="B33">
        <v>8</v>
      </c>
      <c r="C33">
        <v>5</v>
      </c>
      <c r="D33">
        <v>2</v>
      </c>
      <c r="E33">
        <v>8</v>
      </c>
      <c r="F33">
        <v>1</v>
      </c>
    </row>
    <row r="34" spans="1:6" x14ac:dyDescent="0.25">
      <c r="A34" t="s">
        <v>17</v>
      </c>
      <c r="B34">
        <f>DGET(A4:F29,"Kable størrelse",B32:B33)</f>
        <v>1.5</v>
      </c>
      <c r="C34">
        <f>DGET($A$4:$F$29,"Leder antal",C32:C33)</f>
        <v>5</v>
      </c>
      <c r="D34" t="str">
        <f>DGET($A$4:$F$29,"Klasse",D32:D33)</f>
        <v>Klasse 5</v>
      </c>
      <c r="E34" t="str">
        <f>DGET($A$4:$F$29,"Kabel type",E32:E33)</f>
        <v>NOIKLX (flerleder)</v>
      </c>
      <c r="F34">
        <f>DGET($A$4:$F$29,"Frekvens",F32:F33)</f>
        <v>50</v>
      </c>
    </row>
    <row r="36" spans="1:6" x14ac:dyDescent="0.25">
      <c r="A36" s="1" t="s">
        <v>12</v>
      </c>
      <c r="B36" s="1"/>
      <c r="C36" s="1"/>
      <c r="D36" s="21" t="s">
        <v>59</v>
      </c>
    </row>
    <row r="37" spans="1:6" x14ac:dyDescent="0.25">
      <c r="A37" s="1">
        <f>B34</f>
        <v>1.5</v>
      </c>
      <c r="B37" s="21" t="s">
        <v>57</v>
      </c>
      <c r="C37" s="1">
        <f>DGET('Ark3'!A5:L30,'Ark2'!E34,'Ark2'!A36:A37)</f>
        <v>12.1</v>
      </c>
      <c r="D37" s="1">
        <f>DGET('Ark3'!A3:L4,'Ark2'!E34,'Ark2'!F37:F38)</f>
        <v>13</v>
      </c>
      <c r="F37" s="16" t="s">
        <v>12</v>
      </c>
    </row>
    <row r="38" spans="1:6" x14ac:dyDescent="0.25">
      <c r="B38" s="1"/>
      <c r="C38" s="1"/>
      <c r="D38" s="1"/>
      <c r="F38" s="15" t="s">
        <v>56</v>
      </c>
    </row>
    <row r="39" spans="1:6" x14ac:dyDescent="0.25">
      <c r="A39" s="1"/>
      <c r="B39" s="21" t="s">
        <v>58</v>
      </c>
      <c r="C39" s="1">
        <f>IF(C34=3,DGET('Ark3'!A34:E52,'Ark2'!E34,'Ark2'!A36:A37),IF('Ark2'!C34=4,DGET('Ark3'!A56:F74,'Ark2'!E34,'Ark2'!A36:A37),IF('Ark2'!C34=5,DGET('Ark3'!A79:E97,'Ark2'!E34,'Ark2'!A36:A37),IF(C34=1,DGET('Ark3'!A106:J118,'Ark2'!E34,'Ark2'!A36:A37),"Værdi ikke oplyst"))))</f>
        <v>0.113</v>
      </c>
      <c r="D39" s="1">
        <f>IF(C34=1,DGET('Ark3'!A102:J103,'Ark2'!E34,'Ark2'!F49:F50),IF('Ark2'!C34=3,DGET('Ark3'!A32:E33,'Ark2'!E34,'Ark2'!F40:F41),IF('Ark2'!C34=4,DGET('Ark3'!A54:F55,'Ark2'!E34,'Ark2'!F43:F44),IF('Ark2'!C34=5,DGET('Ark3'!A76:E77,'Ark2'!E34,'Ark2'!F46:F47),"Værdi ikke oplyst"))))</f>
        <v>17</v>
      </c>
    </row>
    <row r="40" spans="1:6" x14ac:dyDescent="0.25">
      <c r="F40" s="1" t="s">
        <v>12</v>
      </c>
    </row>
    <row r="41" spans="1:6" x14ac:dyDescent="0.25">
      <c r="F41" s="1" t="s">
        <v>26</v>
      </c>
    </row>
    <row r="43" spans="1:6" x14ac:dyDescent="0.25">
      <c r="F43" s="1" t="s">
        <v>12</v>
      </c>
    </row>
    <row r="44" spans="1:6" x14ac:dyDescent="0.25">
      <c r="F44" s="1" t="s">
        <v>27</v>
      </c>
    </row>
    <row r="46" spans="1:6" x14ac:dyDescent="0.25">
      <c r="F46" s="1" t="s">
        <v>12</v>
      </c>
    </row>
    <row r="47" spans="1:6" x14ac:dyDescent="0.25">
      <c r="F47" s="1" t="s">
        <v>43</v>
      </c>
    </row>
    <row r="49" spans="6:6" x14ac:dyDescent="0.25">
      <c r="F49" s="3" t="s">
        <v>12</v>
      </c>
    </row>
    <row r="50" spans="6:6" x14ac:dyDescent="0.25">
      <c r="F50" s="1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L121"/>
  <sheetViews>
    <sheetView topLeftCell="A62" zoomScaleNormal="100" workbookViewId="0">
      <selection activeCell="H35" sqref="H35"/>
    </sheetView>
  </sheetViews>
  <sheetFormatPr defaultRowHeight="15" x14ac:dyDescent="0.25"/>
  <cols>
    <col min="1" max="1" width="23.42578125" bestFit="1" customWidth="1"/>
    <col min="2" max="2" width="19.7109375" bestFit="1" customWidth="1"/>
    <col min="3" max="3" width="21.5703125" bestFit="1" customWidth="1"/>
    <col min="4" max="4" width="20" bestFit="1" customWidth="1"/>
    <col min="5" max="5" width="16.28515625" bestFit="1" customWidth="1"/>
    <col min="6" max="6" width="12.5703125" bestFit="1" customWidth="1"/>
    <col min="7" max="7" width="16.140625" bestFit="1" customWidth="1"/>
    <col min="8" max="9" width="19.85546875" bestFit="1" customWidth="1"/>
    <col min="10" max="10" width="14.85546875" bestFit="1" customWidth="1"/>
  </cols>
  <sheetData>
    <row r="3" spans="1:12" x14ac:dyDescent="0.25">
      <c r="A3" s="1" t="s">
        <v>12</v>
      </c>
      <c r="B3" s="1" t="s">
        <v>24</v>
      </c>
      <c r="C3" s="1" t="s">
        <v>25</v>
      </c>
      <c r="D3" s="3" t="s">
        <v>44</v>
      </c>
      <c r="E3" s="1" t="s">
        <v>32</v>
      </c>
      <c r="F3" s="1" t="s">
        <v>18</v>
      </c>
      <c r="G3" s="1" t="s">
        <v>22</v>
      </c>
      <c r="H3" s="1" t="s">
        <v>21</v>
      </c>
      <c r="I3" s="1" t="s">
        <v>19</v>
      </c>
      <c r="J3" s="1" t="s">
        <v>20</v>
      </c>
      <c r="K3" s="1" t="s">
        <v>8</v>
      </c>
      <c r="L3" s="1" t="s">
        <v>9</v>
      </c>
    </row>
    <row r="4" spans="1:12" x14ac:dyDescent="0.25">
      <c r="A4" s="1" t="s">
        <v>56</v>
      </c>
      <c r="B4" s="1">
        <v>13</v>
      </c>
      <c r="C4" s="1">
        <v>16</v>
      </c>
      <c r="D4" s="1">
        <v>15</v>
      </c>
      <c r="E4" s="1">
        <v>14</v>
      </c>
      <c r="F4" s="1">
        <v>13</v>
      </c>
      <c r="G4" s="1">
        <v>15</v>
      </c>
      <c r="H4" s="1">
        <v>15</v>
      </c>
      <c r="I4" s="1">
        <v>15</v>
      </c>
      <c r="J4" s="1">
        <v>14</v>
      </c>
      <c r="K4" s="1" t="s">
        <v>55</v>
      </c>
      <c r="L4" s="1" t="s">
        <v>55</v>
      </c>
    </row>
    <row r="5" spans="1:12" x14ac:dyDescent="0.25">
      <c r="A5" s="1" t="s">
        <v>12</v>
      </c>
      <c r="B5" s="1" t="s">
        <v>24</v>
      </c>
      <c r="C5" s="1" t="s">
        <v>25</v>
      </c>
      <c r="D5" s="3" t="s">
        <v>44</v>
      </c>
      <c r="E5" s="1" t="s">
        <v>32</v>
      </c>
      <c r="F5" s="1" t="s">
        <v>18</v>
      </c>
      <c r="G5" s="1" t="s">
        <v>22</v>
      </c>
      <c r="H5" s="1" t="s">
        <v>21</v>
      </c>
      <c r="I5" s="1" t="s">
        <v>19</v>
      </c>
      <c r="J5" s="1" t="s">
        <v>20</v>
      </c>
      <c r="K5" s="1" t="s">
        <v>8</v>
      </c>
      <c r="L5" s="1" t="s">
        <v>9</v>
      </c>
    </row>
    <row r="6" spans="1:12" x14ac:dyDescent="0.25">
      <c r="A6" s="1">
        <v>0.08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250</v>
      </c>
    </row>
    <row r="7" spans="1:12" x14ac:dyDescent="0.25">
      <c r="A7" s="1">
        <v>0.14000000000000001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v>142</v>
      </c>
    </row>
    <row r="8" spans="1:12" x14ac:dyDescent="0.25">
      <c r="A8" s="1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v>82</v>
      </c>
    </row>
    <row r="9" spans="1:12" x14ac:dyDescent="0.25">
      <c r="A9" s="1">
        <v>0.34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v>59</v>
      </c>
    </row>
    <row r="10" spans="1:12" x14ac:dyDescent="0.25">
      <c r="A10" s="1">
        <v>0.5</v>
      </c>
      <c r="B10" s="1"/>
      <c r="C10" s="1"/>
      <c r="D10" s="1"/>
      <c r="E10" s="1"/>
      <c r="F10" s="1"/>
      <c r="G10" s="1"/>
      <c r="H10" s="1"/>
      <c r="I10" s="1"/>
      <c r="J10" s="1"/>
      <c r="K10" s="1">
        <v>36.700000000000003</v>
      </c>
      <c r="L10" s="1">
        <v>40.1</v>
      </c>
    </row>
    <row r="11" spans="1:12" x14ac:dyDescent="0.25">
      <c r="A11" s="1">
        <v>0.75</v>
      </c>
      <c r="B11" s="1"/>
      <c r="C11" s="1">
        <v>26</v>
      </c>
      <c r="D11" s="1"/>
      <c r="E11" s="1"/>
      <c r="F11" s="1"/>
      <c r="G11" s="1"/>
      <c r="H11" s="1"/>
      <c r="I11" s="1"/>
      <c r="J11" s="1"/>
      <c r="K11" s="1">
        <v>24.8</v>
      </c>
      <c r="L11" s="1">
        <v>26.7</v>
      </c>
    </row>
    <row r="12" spans="1:12" x14ac:dyDescent="0.25">
      <c r="A12" s="1">
        <v>1</v>
      </c>
      <c r="B12" s="1"/>
      <c r="C12" s="1">
        <v>19.5</v>
      </c>
      <c r="D12" s="1"/>
      <c r="E12" s="1"/>
      <c r="F12" s="1"/>
      <c r="G12" s="1"/>
      <c r="H12" s="1"/>
      <c r="I12" s="1"/>
      <c r="J12" s="1"/>
      <c r="K12" s="1">
        <v>18.2</v>
      </c>
      <c r="L12" s="1">
        <v>20</v>
      </c>
    </row>
    <row r="13" spans="1:12" x14ac:dyDescent="0.25">
      <c r="A13" s="1">
        <v>1.5</v>
      </c>
      <c r="B13" s="1">
        <v>12.1</v>
      </c>
      <c r="C13" s="1">
        <v>13.3</v>
      </c>
      <c r="D13" s="1"/>
      <c r="E13" s="1"/>
      <c r="F13" s="1"/>
      <c r="G13" s="1"/>
      <c r="H13" s="1"/>
      <c r="I13" s="1"/>
      <c r="J13" s="1"/>
      <c r="K13" s="1">
        <v>12.2</v>
      </c>
      <c r="L13" s="1">
        <v>13.7</v>
      </c>
    </row>
    <row r="14" spans="1:12" x14ac:dyDescent="0.25">
      <c r="A14" s="1">
        <v>2.5</v>
      </c>
      <c r="B14" s="1">
        <v>7.41</v>
      </c>
      <c r="C14" s="1">
        <v>7.98</v>
      </c>
      <c r="D14" s="1"/>
      <c r="E14" s="1"/>
      <c r="F14" s="1"/>
      <c r="G14" s="1"/>
      <c r="H14" s="1"/>
      <c r="I14" s="1"/>
      <c r="J14" s="1"/>
      <c r="K14" s="1">
        <v>7.56</v>
      </c>
      <c r="L14" s="1">
        <v>8.2100000000000009</v>
      </c>
    </row>
    <row r="15" spans="1:12" x14ac:dyDescent="0.25">
      <c r="A15" s="1">
        <v>4</v>
      </c>
      <c r="B15" s="1">
        <v>4.6100000000000003</v>
      </c>
      <c r="C15" s="1">
        <v>4.95</v>
      </c>
      <c r="D15" s="1"/>
      <c r="E15" s="1"/>
      <c r="F15" s="1"/>
      <c r="G15" s="1"/>
      <c r="H15" s="1"/>
      <c r="I15" s="1"/>
      <c r="J15" s="1"/>
      <c r="K15" s="1">
        <v>4.7</v>
      </c>
      <c r="L15" s="1">
        <v>5.09</v>
      </c>
    </row>
    <row r="16" spans="1:12" x14ac:dyDescent="0.25">
      <c r="A16" s="1">
        <v>6</v>
      </c>
      <c r="B16" s="1">
        <v>3.08</v>
      </c>
      <c r="C16" s="1">
        <v>3.3</v>
      </c>
      <c r="D16" s="1"/>
      <c r="E16" s="1"/>
      <c r="F16" s="1"/>
      <c r="G16" s="1"/>
      <c r="H16" s="1"/>
      <c r="I16" s="1"/>
      <c r="J16" s="1"/>
      <c r="K16" s="1">
        <v>3.11</v>
      </c>
      <c r="L16" s="1">
        <v>3.39</v>
      </c>
    </row>
    <row r="17" spans="1:12" x14ac:dyDescent="0.25">
      <c r="A17" s="1">
        <v>10</v>
      </c>
      <c r="B17" s="1">
        <v>1.83</v>
      </c>
      <c r="C17" s="1">
        <v>1.91</v>
      </c>
      <c r="D17" s="1">
        <v>1.1830000000000001</v>
      </c>
      <c r="E17" s="1"/>
      <c r="F17" s="1"/>
      <c r="G17" s="1">
        <v>1.1830000000000001</v>
      </c>
      <c r="H17" s="1">
        <v>1.1830000000000001</v>
      </c>
      <c r="I17" s="1"/>
      <c r="J17" s="1"/>
      <c r="K17" s="1">
        <v>1.84</v>
      </c>
      <c r="L17" s="1">
        <v>1.95</v>
      </c>
    </row>
    <row r="18" spans="1:12" x14ac:dyDescent="0.25">
      <c r="A18" s="1">
        <v>16</v>
      </c>
      <c r="B18" s="1">
        <v>1.1499999999999999</v>
      </c>
      <c r="C18" s="1">
        <v>1.21</v>
      </c>
      <c r="D18" s="1">
        <v>1.1499999999999999</v>
      </c>
      <c r="E18" s="1"/>
      <c r="F18" s="1">
        <v>1.91</v>
      </c>
      <c r="G18" s="1">
        <v>1.1499999999999999</v>
      </c>
      <c r="H18" s="1">
        <v>1.1499999999999999</v>
      </c>
      <c r="I18" s="1"/>
      <c r="J18" s="1"/>
      <c r="K18" s="1">
        <v>1.1599999999999999</v>
      </c>
      <c r="L18" s="1">
        <v>1.24</v>
      </c>
    </row>
    <row r="19" spans="1:12" x14ac:dyDescent="0.25">
      <c r="A19" s="1">
        <v>25</v>
      </c>
      <c r="B19" s="1">
        <v>0.72699999999999998</v>
      </c>
      <c r="C19" s="1">
        <v>0.78029999999999999</v>
      </c>
      <c r="D19" s="1">
        <v>0.72699999999999998</v>
      </c>
      <c r="E19" s="1"/>
      <c r="F19" s="1">
        <v>1.2</v>
      </c>
      <c r="G19" s="1">
        <v>0.72699999999999998</v>
      </c>
      <c r="H19" s="1">
        <v>0.72699999999999998</v>
      </c>
      <c r="I19" s="1"/>
      <c r="J19" s="1"/>
      <c r="K19" s="1">
        <v>0.73399999999999999</v>
      </c>
      <c r="L19" s="1">
        <v>0.79500000000000004</v>
      </c>
    </row>
    <row r="20" spans="1:12" x14ac:dyDescent="0.25">
      <c r="A20" s="1">
        <v>35</v>
      </c>
      <c r="B20" s="1">
        <v>0.52500000000000002</v>
      </c>
      <c r="C20" s="1">
        <v>0.55449999999999999</v>
      </c>
      <c r="D20" s="1">
        <v>0.52500000000000002</v>
      </c>
      <c r="E20" s="1"/>
      <c r="F20" s="1">
        <v>0.86799999999999999</v>
      </c>
      <c r="G20" s="1">
        <v>0.52500000000000002</v>
      </c>
      <c r="H20" s="1">
        <v>0.52500000000000002</v>
      </c>
      <c r="I20" s="1"/>
      <c r="J20" s="1"/>
      <c r="K20" s="1">
        <v>0.52900000000000003</v>
      </c>
      <c r="L20" s="1">
        <v>0.56499999999999995</v>
      </c>
    </row>
    <row r="21" spans="1:12" x14ac:dyDescent="0.25">
      <c r="A21" s="1">
        <v>50</v>
      </c>
      <c r="B21" s="1">
        <v>0.38800000000000001</v>
      </c>
      <c r="C21" s="1">
        <v>0.38679999999999998</v>
      </c>
      <c r="D21" s="1">
        <v>0.38800000000000001</v>
      </c>
      <c r="E21" s="1"/>
      <c r="F21" s="1">
        <v>0.64100000000000001</v>
      </c>
      <c r="G21" s="1">
        <v>0.38800000000000001</v>
      </c>
      <c r="H21" s="1">
        <v>0.38800000000000001</v>
      </c>
      <c r="I21" s="1"/>
      <c r="J21" s="1"/>
      <c r="K21" s="1">
        <v>0.39100000000000001</v>
      </c>
      <c r="L21" s="1">
        <v>0.39300000000000002</v>
      </c>
    </row>
    <row r="22" spans="1:12" x14ac:dyDescent="0.25">
      <c r="A22" s="1">
        <v>70</v>
      </c>
      <c r="B22" s="1">
        <v>0.26900000000000002</v>
      </c>
      <c r="C22" s="1">
        <v>0.2732</v>
      </c>
      <c r="D22" s="1">
        <v>0.26900000000000002</v>
      </c>
      <c r="E22" s="1">
        <v>0.2732</v>
      </c>
      <c r="F22" s="1">
        <v>0.44400000000000001</v>
      </c>
      <c r="G22" s="1">
        <v>0.26900000000000002</v>
      </c>
      <c r="H22" s="1">
        <v>0.26900000000000002</v>
      </c>
      <c r="I22" s="1">
        <v>0.2732</v>
      </c>
      <c r="J22" s="1">
        <v>0.2732</v>
      </c>
      <c r="K22" s="1">
        <v>0.27</v>
      </c>
      <c r="L22" s="1">
        <v>0.27700000000000002</v>
      </c>
    </row>
    <row r="23" spans="1:12" x14ac:dyDescent="0.25">
      <c r="A23" s="1">
        <v>95</v>
      </c>
      <c r="B23" s="1">
        <v>0.19400000000000001</v>
      </c>
      <c r="C23" s="1">
        <v>0.20760000000000001</v>
      </c>
      <c r="D23" s="1">
        <v>0.19400000000000001</v>
      </c>
      <c r="E23" s="1">
        <v>0.20760000000000001</v>
      </c>
      <c r="F23" s="1">
        <v>0.32100000000000001</v>
      </c>
      <c r="G23" s="1">
        <v>0.19400000000000001</v>
      </c>
      <c r="H23" s="1">
        <v>0.19400000000000001</v>
      </c>
      <c r="I23" s="1">
        <v>0.20730000000000001</v>
      </c>
      <c r="J23" s="1">
        <v>0.20660000000000001</v>
      </c>
      <c r="K23" s="1">
        <v>0.19500000000000001</v>
      </c>
      <c r="L23" s="1">
        <v>0.21</v>
      </c>
    </row>
    <row r="24" spans="1:12" x14ac:dyDescent="0.25">
      <c r="A24" s="1">
        <v>120</v>
      </c>
      <c r="B24" s="1">
        <v>0.155</v>
      </c>
      <c r="C24" s="1">
        <v>0.16300000000000001</v>
      </c>
      <c r="D24" s="1">
        <v>0.155</v>
      </c>
      <c r="E24" s="1">
        <v>0.16300000000000001</v>
      </c>
      <c r="F24" s="1">
        <v>0.254</v>
      </c>
      <c r="G24" s="1">
        <v>0.155</v>
      </c>
      <c r="H24" s="1">
        <v>0.154</v>
      </c>
      <c r="I24" s="1">
        <v>0.16270000000000001</v>
      </c>
      <c r="J24" s="1">
        <v>0.1618</v>
      </c>
      <c r="K24" s="1">
        <v>0.154</v>
      </c>
      <c r="L24" s="1">
        <v>0.16400000000000001</v>
      </c>
    </row>
    <row r="25" spans="1:12" x14ac:dyDescent="0.25">
      <c r="A25" s="1">
        <v>150</v>
      </c>
      <c r="B25" s="1">
        <v>0.126</v>
      </c>
      <c r="C25" s="1">
        <v>0.13150000000000001</v>
      </c>
      <c r="D25" s="1">
        <v>0.126</v>
      </c>
      <c r="E25" s="1">
        <v>0.13150000000000001</v>
      </c>
      <c r="F25" s="1">
        <v>0.20699999999999999</v>
      </c>
      <c r="G25" s="1">
        <v>0.126</v>
      </c>
      <c r="H25" s="1">
        <v>0.125</v>
      </c>
      <c r="I25" s="1">
        <v>0.13120000000000001</v>
      </c>
      <c r="J25" s="1">
        <v>0.13</v>
      </c>
      <c r="K25" s="1">
        <v>0.126</v>
      </c>
      <c r="L25" s="1">
        <v>0.13200000000000001</v>
      </c>
    </row>
    <row r="26" spans="1:12" x14ac:dyDescent="0.25">
      <c r="A26" s="1">
        <v>185</v>
      </c>
      <c r="B26" s="1">
        <v>0.1017</v>
      </c>
      <c r="C26" s="1">
        <v>0.1091</v>
      </c>
      <c r="D26" s="1">
        <v>0.1019</v>
      </c>
      <c r="E26" s="1">
        <v>0.1091</v>
      </c>
      <c r="F26" s="1">
        <v>0.16600000000000001</v>
      </c>
      <c r="G26" s="1">
        <v>0.1019</v>
      </c>
      <c r="H26" s="1">
        <v>0.1004</v>
      </c>
      <c r="I26" s="1">
        <v>0.1086</v>
      </c>
      <c r="J26" s="1">
        <v>0.1072</v>
      </c>
      <c r="K26" s="1">
        <v>0.1</v>
      </c>
      <c r="L26" s="1">
        <v>0.108</v>
      </c>
    </row>
    <row r="27" spans="1:12" x14ac:dyDescent="0.25">
      <c r="A27" s="1">
        <v>240</v>
      </c>
      <c r="B27" s="1">
        <v>7.8700000000000006E-2</v>
      </c>
      <c r="C27" s="1">
        <v>8.4099999999999994E-2</v>
      </c>
      <c r="D27" s="1">
        <v>7.9000000000000001E-2</v>
      </c>
      <c r="E27" s="1">
        <v>8.4099999999999994E-2</v>
      </c>
      <c r="F27" s="1">
        <v>0.127</v>
      </c>
      <c r="G27" s="1">
        <v>7.9000000000000001E-2</v>
      </c>
      <c r="H27" s="1">
        <v>7.7100000000000002E-2</v>
      </c>
      <c r="I27" s="1">
        <v>8.3699999999999997E-2</v>
      </c>
      <c r="J27" s="1">
        <v>8.1699999999999995E-2</v>
      </c>
      <c r="K27" s="1">
        <v>7.6200000000000004E-2</v>
      </c>
      <c r="L27" s="1">
        <v>8.1699999999999995E-2</v>
      </c>
    </row>
    <row r="28" spans="1:12" x14ac:dyDescent="0.25">
      <c r="A28" s="3">
        <v>300</v>
      </c>
      <c r="B28" s="1"/>
      <c r="C28" s="1">
        <v>6.9099999999999995E-2</v>
      </c>
      <c r="D28" s="1">
        <v>6.4699999999999994E-2</v>
      </c>
      <c r="E28" s="1">
        <v>6.9099999999999995E-2</v>
      </c>
      <c r="F28" s="1">
        <v>0.10299999999999999</v>
      </c>
      <c r="G28" s="1">
        <v>6.4699999999999994E-2</v>
      </c>
      <c r="H28" s="1">
        <v>6.2199999999999998E-2</v>
      </c>
      <c r="I28" s="1">
        <v>6.8400000000000002E-2</v>
      </c>
      <c r="J28" s="1">
        <v>6.6100000000000006E-2</v>
      </c>
      <c r="K28" s="1">
        <v>6.0699999999999997E-2</v>
      </c>
      <c r="L28" s="1">
        <v>6.54E-2</v>
      </c>
    </row>
    <row r="29" spans="1:12" x14ac:dyDescent="0.25">
      <c r="A29" s="3">
        <v>400</v>
      </c>
      <c r="B29" s="1"/>
      <c r="C29" s="1"/>
      <c r="D29" s="1">
        <v>5.28E-2</v>
      </c>
      <c r="E29" s="1"/>
      <c r="F29" s="1"/>
      <c r="G29" s="1">
        <v>5.28E-2</v>
      </c>
      <c r="H29" s="1">
        <v>4.9700000000000001E-2</v>
      </c>
      <c r="I29" s="1">
        <v>5.4199999999999998E-2</v>
      </c>
      <c r="J29" s="1">
        <v>5.1200000000000002E-2</v>
      </c>
      <c r="K29" s="1">
        <v>4.7500000000000001E-2</v>
      </c>
      <c r="L29" s="1">
        <v>4.9500000000000002E-2</v>
      </c>
    </row>
    <row r="30" spans="1:12" x14ac:dyDescent="0.25">
      <c r="A30" s="3">
        <v>500</v>
      </c>
      <c r="B30" s="1"/>
      <c r="C30" s="1"/>
      <c r="D30" s="1"/>
      <c r="E30" s="1"/>
      <c r="F30" s="1"/>
      <c r="G30" s="1"/>
      <c r="H30" s="1"/>
      <c r="I30" s="1"/>
      <c r="J30" s="1"/>
      <c r="K30" s="1">
        <v>3.6900000000000002E-2</v>
      </c>
      <c r="L30" s="1">
        <v>3.9100000000000003E-2</v>
      </c>
    </row>
    <row r="31" spans="1:12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1" t="s">
        <v>12</v>
      </c>
      <c r="B32" s="1" t="s">
        <v>24</v>
      </c>
      <c r="C32" s="1" t="s">
        <v>23</v>
      </c>
      <c r="D32" s="5" t="s">
        <v>8</v>
      </c>
      <c r="E32" s="1" t="s">
        <v>9</v>
      </c>
      <c r="F32" s="2"/>
      <c r="I32" s="2"/>
      <c r="J32" s="2"/>
    </row>
    <row r="33" spans="1:7" x14ac:dyDescent="0.25">
      <c r="A33" s="1" t="s">
        <v>26</v>
      </c>
      <c r="B33" s="1">
        <v>17</v>
      </c>
      <c r="C33" s="1">
        <v>17</v>
      </c>
      <c r="D33" s="1">
        <v>20</v>
      </c>
      <c r="E33" s="1">
        <v>20</v>
      </c>
      <c r="F33" s="1"/>
      <c r="G33" s="1"/>
    </row>
    <row r="34" spans="1:7" x14ac:dyDescent="0.25">
      <c r="A34" s="1" t="s">
        <v>12</v>
      </c>
      <c r="B34" s="1" t="s">
        <v>24</v>
      </c>
      <c r="C34" s="1" t="s">
        <v>23</v>
      </c>
      <c r="D34" s="5" t="s">
        <v>8</v>
      </c>
      <c r="E34" s="1" t="s">
        <v>9</v>
      </c>
      <c r="F34" s="1"/>
      <c r="G34" s="1"/>
    </row>
    <row r="35" spans="1:7" x14ac:dyDescent="0.25">
      <c r="A35" s="1">
        <v>0.75</v>
      </c>
      <c r="B35" s="1"/>
      <c r="C35" s="1"/>
      <c r="D35" s="1">
        <v>0.111</v>
      </c>
      <c r="E35" s="1">
        <v>0.111</v>
      </c>
      <c r="F35" s="1"/>
      <c r="G35" s="1"/>
    </row>
    <row r="36" spans="1:7" x14ac:dyDescent="0.25">
      <c r="A36" s="1">
        <v>1</v>
      </c>
      <c r="B36" s="1"/>
      <c r="C36" s="1"/>
      <c r="D36" s="1">
        <v>0.105</v>
      </c>
      <c r="E36" s="1">
        <v>0.105</v>
      </c>
      <c r="F36" s="1"/>
      <c r="G36" s="1"/>
    </row>
    <row r="37" spans="1:7" x14ac:dyDescent="0.25">
      <c r="A37" s="1">
        <v>1.5</v>
      </c>
      <c r="B37" s="1">
        <v>0.10299999999999999</v>
      </c>
      <c r="C37" s="1">
        <v>0.10299999999999999</v>
      </c>
      <c r="D37" s="1">
        <v>0.107</v>
      </c>
      <c r="E37" s="1">
        <v>0.107</v>
      </c>
      <c r="F37" s="1"/>
      <c r="G37" s="1"/>
    </row>
    <row r="38" spans="1:7" x14ac:dyDescent="0.25">
      <c r="A38" s="1">
        <v>2.5</v>
      </c>
      <c r="B38" s="1">
        <v>9.5000000000000001E-2</v>
      </c>
      <c r="C38" s="1">
        <v>9.5000000000000001E-2</v>
      </c>
      <c r="D38" s="1">
        <v>0.10299999999999999</v>
      </c>
      <c r="E38" s="1">
        <v>0.10299999999999999</v>
      </c>
      <c r="F38" s="1"/>
      <c r="G38" s="1"/>
    </row>
    <row r="39" spans="1:7" x14ac:dyDescent="0.25">
      <c r="A39" s="1">
        <v>4</v>
      </c>
      <c r="B39" s="1">
        <v>8.8999999999999996E-2</v>
      </c>
      <c r="C39" s="1">
        <v>8.8999999999999996E-2</v>
      </c>
      <c r="D39" s="1">
        <v>0.1</v>
      </c>
      <c r="E39" s="1">
        <v>0.1</v>
      </c>
      <c r="F39" s="1"/>
      <c r="G39" s="1"/>
    </row>
    <row r="40" spans="1:7" x14ac:dyDescent="0.25">
      <c r="A40" s="1">
        <v>6</v>
      </c>
      <c r="B40" s="1">
        <v>8.6999999999999994E-2</v>
      </c>
      <c r="C40" s="1">
        <v>8.6999999999999994E-2</v>
      </c>
      <c r="D40" s="1">
        <v>9.9000000000000005E-2</v>
      </c>
      <c r="E40" s="1">
        <v>9.9000000000000005E-2</v>
      </c>
      <c r="F40" s="1"/>
      <c r="G40" s="1"/>
    </row>
    <row r="41" spans="1:7" x14ac:dyDescent="0.25">
      <c r="A41" s="1">
        <v>10</v>
      </c>
      <c r="B41" s="1">
        <v>0.82</v>
      </c>
      <c r="C41" s="1">
        <v>0.82</v>
      </c>
      <c r="D41" s="1">
        <v>9.2999999999999999E-2</v>
      </c>
      <c r="E41" s="1">
        <v>9.2999999999999999E-2</v>
      </c>
      <c r="F41" s="1"/>
      <c r="G41" s="1"/>
    </row>
    <row r="42" spans="1:7" x14ac:dyDescent="0.25">
      <c r="A42" s="1">
        <v>16</v>
      </c>
      <c r="B42" s="1">
        <v>7.8E-2</v>
      </c>
      <c r="C42" s="1">
        <v>7.8E-2</v>
      </c>
      <c r="D42" s="1">
        <v>0.09</v>
      </c>
      <c r="E42" s="1">
        <v>0.09</v>
      </c>
      <c r="F42" s="1"/>
      <c r="G42" s="1"/>
    </row>
    <row r="43" spans="1:7" x14ac:dyDescent="0.25">
      <c r="A43" s="1">
        <v>25</v>
      </c>
      <c r="B43" s="1">
        <v>7.9000000000000001E-2</v>
      </c>
      <c r="C43" s="1">
        <v>7.9000000000000001E-2</v>
      </c>
      <c r="D43" s="1">
        <v>8.5999999999999993E-2</v>
      </c>
      <c r="E43" s="1">
        <v>8.5999999999999993E-2</v>
      </c>
      <c r="F43" s="1"/>
      <c r="G43" s="1"/>
    </row>
    <row r="44" spans="1:7" x14ac:dyDescent="0.25">
      <c r="A44" s="1">
        <v>35</v>
      </c>
      <c r="B44" s="1">
        <v>7.3999999999999996E-2</v>
      </c>
      <c r="C44" s="1">
        <v>7.3999999999999996E-2</v>
      </c>
      <c r="D44" s="1">
        <v>8.5999999999999993E-2</v>
      </c>
      <c r="E44" s="1">
        <v>8.5999999999999993E-2</v>
      </c>
      <c r="F44" s="1"/>
      <c r="G44" s="1"/>
    </row>
    <row r="45" spans="1:7" x14ac:dyDescent="0.25">
      <c r="A45" s="1">
        <v>50</v>
      </c>
      <c r="B45" s="1"/>
      <c r="C45" s="1"/>
      <c r="D45" s="1"/>
      <c r="E45" s="1"/>
      <c r="F45" s="1"/>
      <c r="G45" s="1"/>
    </row>
    <row r="46" spans="1:7" x14ac:dyDescent="0.25">
      <c r="A46" s="1">
        <v>70</v>
      </c>
      <c r="B46" s="1"/>
      <c r="C46" s="1"/>
      <c r="D46" s="1"/>
      <c r="E46" s="1"/>
      <c r="F46" s="1"/>
      <c r="G46" s="1"/>
    </row>
    <row r="47" spans="1:7" x14ac:dyDescent="0.25">
      <c r="A47" s="1">
        <v>95</v>
      </c>
      <c r="B47" s="1"/>
      <c r="C47" s="1"/>
      <c r="D47" s="1"/>
      <c r="E47" s="1"/>
      <c r="F47" s="1"/>
      <c r="G47" s="1"/>
    </row>
    <row r="48" spans="1:7" x14ac:dyDescent="0.25">
      <c r="A48" s="1">
        <v>120</v>
      </c>
      <c r="B48" s="1"/>
      <c r="C48" s="1"/>
      <c r="D48" s="1"/>
      <c r="E48" s="1"/>
      <c r="F48" s="1"/>
      <c r="G48" s="1"/>
    </row>
    <row r="49" spans="1:7" x14ac:dyDescent="0.25">
      <c r="A49" s="1">
        <v>150</v>
      </c>
      <c r="B49" s="1"/>
      <c r="C49" s="1"/>
      <c r="D49" s="1"/>
      <c r="E49" s="1"/>
      <c r="F49" s="1"/>
      <c r="G49" s="1"/>
    </row>
    <row r="50" spans="1:7" x14ac:dyDescent="0.25">
      <c r="A50" s="1">
        <v>185</v>
      </c>
      <c r="B50" s="1"/>
      <c r="C50" s="1"/>
      <c r="D50" s="1"/>
      <c r="E50" s="1"/>
      <c r="F50" s="1"/>
      <c r="G50" s="1"/>
    </row>
    <row r="51" spans="1:7" x14ac:dyDescent="0.25">
      <c r="A51" s="1">
        <v>240</v>
      </c>
      <c r="B51" s="1"/>
      <c r="C51" s="1"/>
      <c r="D51" s="1"/>
      <c r="E51" s="1"/>
      <c r="F51" s="1"/>
      <c r="G51" s="1"/>
    </row>
    <row r="52" spans="1:7" x14ac:dyDescent="0.25">
      <c r="A52" s="1">
        <v>300</v>
      </c>
      <c r="B52" s="1"/>
      <c r="C52" s="1"/>
      <c r="D52" s="1"/>
      <c r="E52" s="1"/>
      <c r="F52" s="1"/>
      <c r="G52" s="1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1" t="s">
        <v>12</v>
      </c>
      <c r="B54" s="1" t="s">
        <v>24</v>
      </c>
      <c r="C54" s="1" t="s">
        <v>23</v>
      </c>
      <c r="D54" s="5" t="s">
        <v>8</v>
      </c>
      <c r="E54" s="1" t="s">
        <v>9</v>
      </c>
      <c r="F54" s="1" t="s">
        <v>18</v>
      </c>
      <c r="G54" s="1"/>
    </row>
    <row r="55" spans="1:7" x14ac:dyDescent="0.25">
      <c r="A55" s="1" t="s">
        <v>27</v>
      </c>
      <c r="B55" s="1">
        <v>17</v>
      </c>
      <c r="C55" s="1">
        <v>17</v>
      </c>
      <c r="D55" s="1">
        <v>20</v>
      </c>
      <c r="E55" s="1">
        <v>20</v>
      </c>
      <c r="F55" s="1">
        <v>17</v>
      </c>
      <c r="G55" s="1"/>
    </row>
    <row r="56" spans="1:7" x14ac:dyDescent="0.25">
      <c r="A56" s="1" t="s">
        <v>12</v>
      </c>
      <c r="B56" s="1" t="s">
        <v>24</v>
      </c>
      <c r="C56" s="1" t="s">
        <v>23</v>
      </c>
      <c r="D56" s="5" t="s">
        <v>8</v>
      </c>
      <c r="E56" s="1" t="s">
        <v>9</v>
      </c>
      <c r="F56" s="1" t="s">
        <v>18</v>
      </c>
      <c r="G56" s="1"/>
    </row>
    <row r="57" spans="1:7" x14ac:dyDescent="0.25">
      <c r="A57" s="1">
        <v>0.75</v>
      </c>
      <c r="B57" s="1"/>
      <c r="C57" s="1"/>
      <c r="D57" s="1">
        <v>0.11799999999999999</v>
      </c>
      <c r="E57" s="1">
        <v>0.11799999999999999</v>
      </c>
      <c r="F57" s="1"/>
      <c r="G57" s="1"/>
    </row>
    <row r="58" spans="1:7" x14ac:dyDescent="0.25">
      <c r="A58" s="1">
        <v>1</v>
      </c>
      <c r="B58" s="1"/>
      <c r="C58" s="1"/>
      <c r="D58" s="1">
        <v>0.113</v>
      </c>
      <c r="E58" s="1">
        <v>0.113</v>
      </c>
      <c r="F58" s="1"/>
      <c r="G58" s="1"/>
    </row>
    <row r="59" spans="1:7" x14ac:dyDescent="0.25">
      <c r="A59" s="1">
        <v>1.5</v>
      </c>
      <c r="B59" s="1">
        <v>0.11</v>
      </c>
      <c r="C59" s="1">
        <v>0.11</v>
      </c>
      <c r="D59" s="1">
        <v>0.114</v>
      </c>
      <c r="E59" s="1">
        <v>0.114</v>
      </c>
      <c r="F59" s="1"/>
      <c r="G59" s="1"/>
    </row>
    <row r="60" spans="1:7" x14ac:dyDescent="0.25">
      <c r="A60" s="1">
        <v>2.5</v>
      </c>
      <c r="B60" s="1">
        <v>0.10199999999999999</v>
      </c>
      <c r="C60" s="1">
        <v>0.10199999999999999</v>
      </c>
      <c r="D60" s="1">
        <v>0.111</v>
      </c>
      <c r="E60" s="1">
        <v>0.111</v>
      </c>
      <c r="F60" s="1"/>
      <c r="G60" s="1"/>
    </row>
    <row r="61" spans="1:7" x14ac:dyDescent="0.25">
      <c r="A61" s="1">
        <v>4</v>
      </c>
      <c r="B61" s="1">
        <v>9.6000000000000002E-2</v>
      </c>
      <c r="C61" s="1">
        <v>9.6000000000000002E-2</v>
      </c>
      <c r="D61" s="1">
        <v>0.108</v>
      </c>
      <c r="E61" s="1">
        <v>0.108</v>
      </c>
      <c r="F61" s="1"/>
      <c r="G61" s="1"/>
    </row>
    <row r="62" spans="1:7" x14ac:dyDescent="0.25">
      <c r="A62" s="1">
        <v>6</v>
      </c>
      <c r="B62" s="1">
        <v>9.4E-2</v>
      </c>
      <c r="C62" s="1">
        <v>9.4E-2</v>
      </c>
      <c r="D62" s="1">
        <v>0.106</v>
      </c>
      <c r="E62" s="1">
        <v>0.106</v>
      </c>
      <c r="F62" s="1"/>
      <c r="G62" s="1"/>
    </row>
    <row r="63" spans="1:7" x14ac:dyDescent="0.25">
      <c r="A63" s="1">
        <v>10</v>
      </c>
      <c r="B63" s="1">
        <v>8.8999999999999996E-2</v>
      </c>
      <c r="C63" s="1">
        <v>8.8999999999999996E-2</v>
      </c>
      <c r="D63" s="1">
        <v>0.1</v>
      </c>
      <c r="E63" s="1">
        <v>0.1</v>
      </c>
      <c r="F63" s="1"/>
      <c r="G63" s="1"/>
    </row>
    <row r="64" spans="1:7" x14ac:dyDescent="0.25">
      <c r="A64" s="1">
        <v>16</v>
      </c>
      <c r="B64" s="1">
        <v>8.5000000000000006E-2</v>
      </c>
      <c r="C64" s="1">
        <v>8.5000000000000006E-2</v>
      </c>
      <c r="D64" s="1">
        <v>9.7000000000000003E-2</v>
      </c>
      <c r="E64" s="1">
        <v>9.7000000000000003E-2</v>
      </c>
      <c r="F64" s="1">
        <v>6.9000000000000006E-2</v>
      </c>
      <c r="G64" s="1"/>
    </row>
    <row r="65" spans="1:7" x14ac:dyDescent="0.25">
      <c r="A65" s="1">
        <v>25</v>
      </c>
      <c r="B65" s="1">
        <v>8.5999999999999993E-2</v>
      </c>
      <c r="C65" s="1">
        <v>8.5999999999999993E-2</v>
      </c>
      <c r="D65" s="1">
        <v>9.4E-2</v>
      </c>
      <c r="E65" s="1">
        <v>9.4E-2</v>
      </c>
      <c r="F65" s="1">
        <v>8.4000000000000005E-2</v>
      </c>
      <c r="G65" s="1"/>
    </row>
    <row r="66" spans="1:7" x14ac:dyDescent="0.25">
      <c r="A66" s="1">
        <v>35</v>
      </c>
      <c r="B66" s="1">
        <v>8.2000000000000003E-2</v>
      </c>
      <c r="C66" s="1">
        <v>8.2000000000000003E-2</v>
      </c>
      <c r="D66" s="1">
        <v>9.2999999999999999E-2</v>
      </c>
      <c r="E66" s="1">
        <v>9.2999999999999999E-2</v>
      </c>
      <c r="F66" s="1">
        <v>8.2000000000000003E-2</v>
      </c>
      <c r="G66" s="1"/>
    </row>
    <row r="67" spans="1:7" x14ac:dyDescent="0.25">
      <c r="A67" s="1">
        <v>50</v>
      </c>
      <c r="B67" s="1">
        <v>8.4000000000000005E-2</v>
      </c>
      <c r="C67" s="1">
        <v>8.4000000000000005E-2</v>
      </c>
      <c r="D67" s="1">
        <v>9.2999999999999999E-2</v>
      </c>
      <c r="E67" s="1">
        <v>9.2999999999999999E-2</v>
      </c>
      <c r="F67" s="1">
        <v>8.1000000000000003E-2</v>
      </c>
      <c r="G67" s="1"/>
    </row>
    <row r="68" spans="1:7" x14ac:dyDescent="0.25">
      <c r="A68" s="1">
        <v>70</v>
      </c>
      <c r="B68" s="1">
        <v>8.1000000000000003E-2</v>
      </c>
      <c r="C68" s="1">
        <v>8.1000000000000003E-2</v>
      </c>
      <c r="D68" s="1">
        <v>9.0999999999999998E-2</v>
      </c>
      <c r="E68" s="1">
        <v>9.0999999999999998E-2</v>
      </c>
      <c r="F68" s="1">
        <v>0.08</v>
      </c>
      <c r="G68" s="1"/>
    </row>
    <row r="69" spans="1:7" x14ac:dyDescent="0.25">
      <c r="A69" s="1">
        <v>95</v>
      </c>
      <c r="B69" s="1">
        <v>8.2000000000000003E-2</v>
      </c>
      <c r="C69" s="1">
        <v>8.2000000000000003E-2</v>
      </c>
      <c r="D69" s="1">
        <v>9.2999999999999999E-2</v>
      </c>
      <c r="E69" s="1">
        <v>9.2999999999999999E-2</v>
      </c>
      <c r="F69" s="1">
        <v>7.8E-2</v>
      </c>
      <c r="G69" s="1"/>
    </row>
    <row r="70" spans="1:7" x14ac:dyDescent="0.25">
      <c r="A70" s="1">
        <v>120</v>
      </c>
      <c r="B70" s="1">
        <v>8.2000000000000003E-2</v>
      </c>
      <c r="C70" s="1">
        <v>8.2000000000000003E-2</v>
      </c>
      <c r="D70" s="1">
        <v>0.09</v>
      </c>
      <c r="E70" s="1">
        <v>0.09</v>
      </c>
      <c r="F70" s="1">
        <v>7.6999999999999999E-2</v>
      </c>
      <c r="G70" s="1"/>
    </row>
    <row r="71" spans="1:7" x14ac:dyDescent="0.25">
      <c r="A71" s="1">
        <v>150</v>
      </c>
      <c r="B71" s="1">
        <v>8.4000000000000005E-2</v>
      </c>
      <c r="C71" s="1">
        <v>8.4000000000000005E-2</v>
      </c>
      <c r="D71" s="1">
        <v>8.8999999999999996E-2</v>
      </c>
      <c r="E71" s="1">
        <v>8.8999999999999996E-2</v>
      </c>
      <c r="F71" s="1">
        <v>7.8E-2</v>
      </c>
      <c r="G71" s="1"/>
    </row>
    <row r="72" spans="1:7" x14ac:dyDescent="0.25">
      <c r="A72" s="1">
        <v>185</v>
      </c>
      <c r="B72" s="1">
        <v>0.08</v>
      </c>
      <c r="C72" s="1">
        <v>0.08</v>
      </c>
      <c r="D72" s="1">
        <v>8.8999999999999996E-2</v>
      </c>
      <c r="E72" s="1">
        <v>8.8999999999999996E-2</v>
      </c>
      <c r="F72" s="1">
        <v>7.8E-2</v>
      </c>
      <c r="G72" s="1"/>
    </row>
    <row r="73" spans="1:7" x14ac:dyDescent="0.25">
      <c r="A73" s="1">
        <v>240</v>
      </c>
      <c r="B73" s="1">
        <v>8.3000000000000004E-2</v>
      </c>
      <c r="C73" s="1">
        <v>8.3000000000000004E-2</v>
      </c>
      <c r="D73" s="1">
        <v>0.09</v>
      </c>
      <c r="E73" s="1">
        <v>0.09</v>
      </c>
      <c r="F73" s="1">
        <v>7.6999999999999999E-2</v>
      </c>
      <c r="G73" s="1"/>
    </row>
    <row r="74" spans="1:7" x14ac:dyDescent="0.25">
      <c r="A74" s="1">
        <v>300</v>
      </c>
      <c r="B74" s="1"/>
      <c r="C74" s="1"/>
      <c r="D74" s="1">
        <v>8.8999999999999996E-2</v>
      </c>
      <c r="E74" s="1">
        <v>8.8999999999999996E-2</v>
      </c>
      <c r="F74" s="1">
        <v>7.6999999999999999E-2</v>
      </c>
      <c r="G74" s="1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1" t="s">
        <v>12</v>
      </c>
      <c r="B76" s="1" t="s">
        <v>24</v>
      </c>
      <c r="C76" s="1" t="s">
        <v>23</v>
      </c>
      <c r="D76" s="5" t="s">
        <v>8</v>
      </c>
      <c r="E76" s="1" t="s">
        <v>9</v>
      </c>
      <c r="F76" s="1"/>
      <c r="G76" s="1"/>
    </row>
    <row r="77" spans="1:7" x14ac:dyDescent="0.25">
      <c r="A77" s="1" t="s">
        <v>43</v>
      </c>
      <c r="B77" s="1">
        <v>17</v>
      </c>
      <c r="C77" s="1">
        <v>17</v>
      </c>
      <c r="D77" s="1">
        <v>20</v>
      </c>
      <c r="E77" s="1">
        <v>20</v>
      </c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 t="s">
        <v>12</v>
      </c>
      <c r="B79" s="1" t="s">
        <v>24</v>
      </c>
      <c r="C79" s="1" t="s">
        <v>23</v>
      </c>
      <c r="D79" s="5" t="s">
        <v>8</v>
      </c>
      <c r="E79" s="1" t="s">
        <v>9</v>
      </c>
      <c r="F79" s="1"/>
      <c r="G79" s="1"/>
    </row>
    <row r="80" spans="1:7" x14ac:dyDescent="0.25">
      <c r="A80" s="1">
        <v>0.75</v>
      </c>
      <c r="B80" s="1"/>
      <c r="C80" s="1"/>
      <c r="D80" s="1">
        <v>0.13100000000000001</v>
      </c>
      <c r="E80" s="1">
        <v>0.13100000000000001</v>
      </c>
      <c r="F80" s="1"/>
      <c r="G80" s="1"/>
    </row>
    <row r="81" spans="1:7" x14ac:dyDescent="0.25">
      <c r="A81" s="1">
        <v>1</v>
      </c>
      <c r="B81" s="1"/>
      <c r="C81" s="1"/>
      <c r="D81" s="1">
        <v>0.126</v>
      </c>
      <c r="E81" s="1">
        <v>0.126</v>
      </c>
      <c r="F81" s="1"/>
      <c r="G81" s="1"/>
    </row>
    <row r="82" spans="1:7" x14ac:dyDescent="0.25">
      <c r="A82" s="1">
        <v>1.5</v>
      </c>
      <c r="B82" s="1">
        <v>0.113</v>
      </c>
      <c r="C82" s="1">
        <v>0.113</v>
      </c>
      <c r="D82" s="1">
        <v>0.128</v>
      </c>
      <c r="E82" s="1">
        <v>0.128</v>
      </c>
      <c r="F82" s="1"/>
      <c r="G82" s="1"/>
    </row>
    <row r="83" spans="1:7" x14ac:dyDescent="0.25">
      <c r="A83" s="1">
        <v>2.5</v>
      </c>
      <c r="B83" s="1">
        <v>0.105</v>
      </c>
      <c r="C83" s="1">
        <v>0.105</v>
      </c>
      <c r="D83" s="1">
        <v>0.124</v>
      </c>
      <c r="E83" s="1">
        <v>0.124</v>
      </c>
      <c r="F83" s="1"/>
      <c r="G83" s="1"/>
    </row>
    <row r="84" spans="1:7" x14ac:dyDescent="0.25">
      <c r="A84" s="1">
        <v>4</v>
      </c>
      <c r="B84" s="1">
        <v>9.9000000000000005E-2</v>
      </c>
      <c r="C84" s="1">
        <v>9.9000000000000005E-2</v>
      </c>
      <c r="D84" s="1">
        <v>0.121</v>
      </c>
      <c r="E84" s="1">
        <v>0.121</v>
      </c>
      <c r="F84" s="1"/>
      <c r="G84" s="1"/>
    </row>
    <row r="85" spans="1:7" x14ac:dyDescent="0.25">
      <c r="A85" s="1">
        <v>6</v>
      </c>
      <c r="B85" s="1">
        <v>9.7000000000000003E-2</v>
      </c>
      <c r="C85" s="1">
        <v>9.7000000000000003E-2</v>
      </c>
      <c r="D85" s="1">
        <v>0.11899999999999999</v>
      </c>
      <c r="E85" s="1">
        <v>0.11899999999999999</v>
      </c>
      <c r="F85" s="1"/>
      <c r="G85" s="1"/>
    </row>
    <row r="86" spans="1:7" x14ac:dyDescent="0.25">
      <c r="A86" s="1">
        <v>10</v>
      </c>
      <c r="B86" s="1">
        <v>9.1999999999999998E-2</v>
      </c>
      <c r="C86" s="1">
        <v>9.1999999999999998E-2</v>
      </c>
      <c r="D86" s="1">
        <v>0.114</v>
      </c>
      <c r="E86" s="1">
        <v>0.114</v>
      </c>
      <c r="F86" s="1"/>
      <c r="G86" s="1"/>
    </row>
    <row r="87" spans="1:7" x14ac:dyDescent="0.25">
      <c r="A87" s="1">
        <v>16</v>
      </c>
      <c r="B87" s="1">
        <v>8.7999999999999995E-2</v>
      </c>
      <c r="C87" s="1">
        <v>8.7999999999999995E-2</v>
      </c>
      <c r="D87" s="1">
        <v>0.111</v>
      </c>
      <c r="E87" s="1">
        <v>0.111</v>
      </c>
      <c r="F87" s="1"/>
      <c r="G87" s="1"/>
    </row>
    <row r="88" spans="1:7" x14ac:dyDescent="0.25">
      <c r="A88" s="1">
        <v>25</v>
      </c>
      <c r="B88" s="1">
        <v>8.8999999999999996E-2</v>
      </c>
      <c r="C88" s="1">
        <v>8.8999999999999996E-2</v>
      </c>
      <c r="D88" s="1">
        <v>0.107</v>
      </c>
      <c r="E88" s="1">
        <v>0.107</v>
      </c>
      <c r="F88" s="1"/>
      <c r="G88" s="1"/>
    </row>
    <row r="89" spans="1:7" x14ac:dyDescent="0.25">
      <c r="A89" s="1">
        <v>35</v>
      </c>
      <c r="B89" s="1">
        <v>8.5000000000000006E-2</v>
      </c>
      <c r="C89" s="1">
        <v>8.5000000000000006E-2</v>
      </c>
      <c r="D89" s="1"/>
      <c r="E89" s="1"/>
      <c r="F89" s="1"/>
      <c r="G89" s="1"/>
    </row>
    <row r="90" spans="1:7" x14ac:dyDescent="0.25">
      <c r="A90" s="1">
        <v>50</v>
      </c>
      <c r="B90" s="1"/>
      <c r="C90" s="1"/>
      <c r="D90" s="1"/>
      <c r="E90" s="1"/>
      <c r="F90" s="1"/>
      <c r="G90" s="1"/>
    </row>
    <row r="91" spans="1:7" x14ac:dyDescent="0.25">
      <c r="A91" s="1">
        <v>70</v>
      </c>
      <c r="B91" s="1"/>
      <c r="C91" s="1"/>
      <c r="D91" s="1"/>
      <c r="E91" s="1"/>
      <c r="F91" s="1"/>
      <c r="G91" s="1"/>
    </row>
    <row r="92" spans="1:7" x14ac:dyDescent="0.25">
      <c r="A92" s="1">
        <v>95</v>
      </c>
      <c r="B92" s="1"/>
      <c r="C92" s="1"/>
      <c r="D92" s="1"/>
      <c r="E92" s="1"/>
      <c r="F92" s="1"/>
      <c r="G92" s="1"/>
    </row>
    <row r="93" spans="1:7" x14ac:dyDescent="0.25">
      <c r="A93" s="1">
        <v>120</v>
      </c>
      <c r="B93" s="1"/>
      <c r="C93" s="1"/>
      <c r="D93" s="1"/>
      <c r="E93" s="1"/>
      <c r="F93" s="1"/>
      <c r="G93" s="1"/>
    </row>
    <row r="94" spans="1:7" x14ac:dyDescent="0.25">
      <c r="A94" s="1">
        <v>150</v>
      </c>
      <c r="B94" s="1"/>
      <c r="C94" s="1"/>
      <c r="D94" s="1"/>
      <c r="E94" s="1"/>
      <c r="F94" s="1"/>
      <c r="G94" s="1"/>
    </row>
    <row r="95" spans="1:7" x14ac:dyDescent="0.25">
      <c r="A95" s="1">
        <v>185</v>
      </c>
      <c r="B95" s="1"/>
      <c r="C95" s="1"/>
      <c r="D95" s="1"/>
      <c r="E95" s="1"/>
      <c r="F95" s="1"/>
      <c r="G95" s="1"/>
    </row>
    <row r="96" spans="1:7" x14ac:dyDescent="0.25">
      <c r="A96" s="1">
        <v>240</v>
      </c>
      <c r="B96" s="1"/>
      <c r="C96" s="1"/>
      <c r="D96" s="1"/>
      <c r="E96" s="1"/>
      <c r="F96" s="1"/>
      <c r="G96" s="1"/>
    </row>
    <row r="97" spans="1:10" x14ac:dyDescent="0.25">
      <c r="A97" s="1">
        <v>300</v>
      </c>
      <c r="B97" s="1"/>
      <c r="C97" s="1"/>
      <c r="D97" s="1"/>
      <c r="E97" s="1"/>
      <c r="F97" s="1"/>
      <c r="G97" s="1"/>
    </row>
    <row r="98" spans="1:10" x14ac:dyDescent="0.25">
      <c r="A98" s="2"/>
      <c r="B98" s="2"/>
      <c r="C98" s="2"/>
      <c r="D98" s="2"/>
      <c r="E98" s="2"/>
      <c r="F98" s="2"/>
      <c r="G98" s="2"/>
    </row>
    <row r="99" spans="1:10" x14ac:dyDescent="0.25">
      <c r="A99" s="2"/>
      <c r="B99" s="2"/>
      <c r="C99" s="2"/>
      <c r="D99" s="2"/>
      <c r="E99" s="2"/>
      <c r="F99" s="2"/>
      <c r="G99" s="2"/>
    </row>
    <row r="100" spans="1:10" x14ac:dyDescent="0.25">
      <c r="A100" s="2"/>
      <c r="B100" s="2"/>
      <c r="C100" s="2"/>
      <c r="D100" s="2"/>
      <c r="E100" s="2"/>
      <c r="F100" s="2"/>
      <c r="G100" s="2"/>
    </row>
    <row r="102" spans="1:10" x14ac:dyDescent="0.25">
      <c r="A102" s="3" t="s">
        <v>12</v>
      </c>
      <c r="B102" s="3" t="s">
        <v>31</v>
      </c>
      <c r="C102" s="1" t="s">
        <v>44</v>
      </c>
      <c r="D102" s="3" t="s">
        <v>30</v>
      </c>
      <c r="E102" s="3" t="s">
        <v>19</v>
      </c>
      <c r="F102" s="1" t="s">
        <v>22</v>
      </c>
      <c r="G102" s="3" t="s">
        <v>29</v>
      </c>
      <c r="H102" s="3" t="s">
        <v>20</v>
      </c>
      <c r="I102" s="1" t="s">
        <v>21</v>
      </c>
      <c r="J102" s="3" t="s">
        <v>28</v>
      </c>
    </row>
    <row r="103" spans="1:10" x14ac:dyDescent="0.25">
      <c r="A103" s="1" t="s">
        <v>13</v>
      </c>
      <c r="B103" s="1">
        <v>19</v>
      </c>
      <c r="C103" s="1">
        <v>19</v>
      </c>
      <c r="D103" s="1">
        <v>19</v>
      </c>
      <c r="E103" s="1">
        <v>19</v>
      </c>
      <c r="F103" s="1">
        <v>19</v>
      </c>
      <c r="G103" s="1">
        <v>19</v>
      </c>
      <c r="H103" s="1">
        <v>19</v>
      </c>
      <c r="I103" s="1">
        <v>19</v>
      </c>
      <c r="J103" s="1">
        <v>19</v>
      </c>
    </row>
    <row r="104" spans="1:10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4"/>
      <c r="B105" s="14" t="s">
        <v>14</v>
      </c>
      <c r="C105" s="18"/>
      <c r="D105" s="18"/>
      <c r="E105" s="14" t="s">
        <v>11</v>
      </c>
      <c r="F105" s="18"/>
      <c r="G105" s="18"/>
      <c r="H105" s="14" t="s">
        <v>15</v>
      </c>
      <c r="I105" s="18"/>
      <c r="J105" s="6"/>
    </row>
    <row r="106" spans="1:10" x14ac:dyDescent="0.25">
      <c r="A106" s="3" t="s">
        <v>12</v>
      </c>
      <c r="B106" s="17" t="s">
        <v>31</v>
      </c>
      <c r="C106" s="15" t="s">
        <v>44</v>
      </c>
      <c r="D106" s="17" t="s">
        <v>30</v>
      </c>
      <c r="E106" s="17" t="s">
        <v>19</v>
      </c>
      <c r="F106" s="15" t="s">
        <v>22</v>
      </c>
      <c r="G106" s="17" t="s">
        <v>29</v>
      </c>
      <c r="H106" s="3" t="s">
        <v>20</v>
      </c>
      <c r="I106" s="1" t="s">
        <v>21</v>
      </c>
      <c r="J106" s="3" t="s">
        <v>28</v>
      </c>
    </row>
    <row r="107" spans="1:10" x14ac:dyDescent="0.25">
      <c r="A107" s="3">
        <v>16</v>
      </c>
      <c r="B107" s="3"/>
      <c r="C107" s="3">
        <v>7.8E-2</v>
      </c>
      <c r="D107" s="3"/>
      <c r="E107" s="3"/>
      <c r="F107" s="3">
        <v>7.8E-2</v>
      </c>
      <c r="G107" s="3"/>
      <c r="H107" s="3"/>
      <c r="I107" s="3">
        <v>7.8E-2</v>
      </c>
      <c r="J107" s="3"/>
    </row>
    <row r="108" spans="1:10" x14ac:dyDescent="0.25">
      <c r="A108" s="3">
        <v>25</v>
      </c>
      <c r="B108" s="3"/>
      <c r="C108" s="3">
        <v>7.9000000000000001E-2</v>
      </c>
      <c r="D108" s="3"/>
      <c r="E108" s="3"/>
      <c r="F108" s="3">
        <v>7.9000000000000001E-2</v>
      </c>
      <c r="G108" s="3"/>
      <c r="H108" s="3"/>
      <c r="I108" s="3">
        <v>7.9000000000000001E-2</v>
      </c>
      <c r="J108" s="3"/>
    </row>
    <row r="109" spans="1:10" x14ac:dyDescent="0.25">
      <c r="A109" s="3">
        <v>35</v>
      </c>
      <c r="B109" s="3"/>
      <c r="C109" s="3">
        <v>7.3999999999999996E-2</v>
      </c>
      <c r="D109" s="3"/>
      <c r="E109" s="3"/>
      <c r="F109" s="3">
        <v>7.3999999999999996E-2</v>
      </c>
      <c r="G109" s="3"/>
      <c r="H109" s="3"/>
      <c r="I109" s="3">
        <v>7.3999999999999996E-2</v>
      </c>
      <c r="J109" s="3"/>
    </row>
    <row r="110" spans="1:10" x14ac:dyDescent="0.25">
      <c r="A110" s="3">
        <v>50</v>
      </c>
      <c r="B110" s="3"/>
      <c r="C110" s="3">
        <v>8.4000000000000005E-2</v>
      </c>
      <c r="D110" s="3"/>
      <c r="E110" s="3"/>
      <c r="F110" s="3">
        <v>8.4000000000000005E-2</v>
      </c>
      <c r="G110" s="3"/>
      <c r="H110" s="3"/>
      <c r="I110" s="3">
        <v>8.4000000000000005E-2</v>
      </c>
      <c r="J110" s="3"/>
    </row>
    <row r="111" spans="1:10" x14ac:dyDescent="0.25">
      <c r="A111" s="3">
        <v>70</v>
      </c>
      <c r="B111" s="3">
        <v>8.1000000000000003E-2</v>
      </c>
      <c r="C111" s="3"/>
      <c r="D111" s="3"/>
      <c r="E111" s="3">
        <v>8.1000000000000003E-2</v>
      </c>
      <c r="F111" s="3"/>
      <c r="G111" s="3"/>
      <c r="H111" s="3">
        <v>8.1000000000000003E-2</v>
      </c>
      <c r="I111" s="3"/>
      <c r="J111" s="3"/>
    </row>
    <row r="112" spans="1:10" x14ac:dyDescent="0.25">
      <c r="A112" s="3">
        <v>95</v>
      </c>
      <c r="B112" s="3">
        <v>8.5999999999999993E-2</v>
      </c>
      <c r="C112" s="1"/>
      <c r="D112" s="3">
        <v>9.1999999999999998E-2</v>
      </c>
      <c r="E112" s="3">
        <v>0.10100000000000001</v>
      </c>
      <c r="F112" s="1"/>
      <c r="G112" s="3">
        <v>0.107</v>
      </c>
      <c r="H112" s="3">
        <v>0.14399999999999999</v>
      </c>
      <c r="I112" s="1"/>
      <c r="J112" s="3">
        <v>0.15</v>
      </c>
    </row>
    <row r="113" spans="1:10" x14ac:dyDescent="0.25">
      <c r="A113" s="1">
        <v>120</v>
      </c>
      <c r="B113" s="1">
        <v>8.5999999999999993E-2</v>
      </c>
      <c r="C113" s="1"/>
      <c r="D113" s="1">
        <v>8.5999999999999993E-2</v>
      </c>
      <c r="E113" s="1">
        <v>0.1</v>
      </c>
      <c r="F113" s="1"/>
      <c r="G113" s="1">
        <v>0.10100000000000001</v>
      </c>
      <c r="H113" s="1">
        <v>0.14399999999999999</v>
      </c>
      <c r="I113" s="1"/>
      <c r="J113" s="1">
        <v>0.14399999999999999</v>
      </c>
    </row>
    <row r="114" spans="1:10" x14ac:dyDescent="0.25">
      <c r="A114" s="1">
        <v>150</v>
      </c>
      <c r="B114" s="1">
        <v>8.6999999999999994E-2</v>
      </c>
      <c r="C114" s="1"/>
      <c r="D114" s="1">
        <v>8.1000000000000003E-2</v>
      </c>
      <c r="E114" s="1">
        <v>0.10100000000000001</v>
      </c>
      <c r="F114" s="1"/>
      <c r="G114" s="1">
        <v>9.6000000000000002E-2</v>
      </c>
      <c r="H114" s="1">
        <v>0.14499999999999999</v>
      </c>
      <c r="I114" s="1"/>
      <c r="J114" s="1">
        <v>0.13900000000000001</v>
      </c>
    </row>
    <row r="115" spans="1:10" x14ac:dyDescent="0.25">
      <c r="A115" s="1">
        <v>185</v>
      </c>
      <c r="B115" s="1">
        <v>8.5000000000000006E-2</v>
      </c>
      <c r="C115" s="1"/>
      <c r="D115" s="1">
        <v>7.9000000000000001E-2</v>
      </c>
      <c r="E115" s="1">
        <v>9.9000000000000005E-2</v>
      </c>
      <c r="F115" s="1"/>
      <c r="G115" s="1">
        <v>9.4E-2</v>
      </c>
      <c r="H115" s="1">
        <v>0.14299999999999999</v>
      </c>
      <c r="I115" s="1"/>
      <c r="J115" s="1">
        <v>0.13700000000000001</v>
      </c>
    </row>
    <row r="116" spans="1:10" x14ac:dyDescent="0.25">
      <c r="A116" s="1">
        <v>240</v>
      </c>
      <c r="B116" s="1">
        <v>8.3000000000000004E-2</v>
      </c>
      <c r="C116" s="1"/>
      <c r="D116" s="1">
        <v>7.9000000000000001E-2</v>
      </c>
      <c r="E116" s="1">
        <v>9.8000000000000004E-2</v>
      </c>
      <c r="F116" s="1"/>
      <c r="G116" s="1">
        <v>9.2999999999999999E-2</v>
      </c>
      <c r="H116" s="1">
        <v>0.14099999999999999</v>
      </c>
      <c r="I116" s="1"/>
      <c r="J116" s="1">
        <v>0.13700000000000001</v>
      </c>
    </row>
    <row r="117" spans="1:10" x14ac:dyDescent="0.25">
      <c r="A117" s="1">
        <v>300</v>
      </c>
      <c r="B117" s="1">
        <v>8.1000000000000003E-2</v>
      </c>
      <c r="C117" s="1"/>
      <c r="D117" s="1">
        <v>7.6999999999999999E-2</v>
      </c>
      <c r="E117" s="1">
        <v>9.6000000000000002E-2</v>
      </c>
      <c r="F117" s="1"/>
      <c r="G117" s="1">
        <v>9.1999999999999998E-2</v>
      </c>
      <c r="H117" s="1">
        <v>0.13900000000000001</v>
      </c>
      <c r="I117" s="1"/>
      <c r="J117" s="1">
        <v>0.13500000000000001</v>
      </c>
    </row>
    <row r="118" spans="1:10" x14ac:dyDescent="0.25">
      <c r="A118" s="1">
        <v>400</v>
      </c>
      <c r="B118" s="1">
        <v>7.9000000000000001E-2</v>
      </c>
      <c r="C118" s="1"/>
      <c r="D118" s="1">
        <v>7.5999999999999998E-2</v>
      </c>
      <c r="E118" s="1">
        <v>9.2999999999999999E-2</v>
      </c>
      <c r="F118" s="1"/>
      <c r="G118" s="1">
        <v>0.09</v>
      </c>
      <c r="H118" s="1">
        <v>0.13700000000000001</v>
      </c>
      <c r="I118" s="1"/>
      <c r="J118" s="1">
        <v>0.13400000000000001</v>
      </c>
    </row>
    <row r="120" spans="1:10" x14ac:dyDescent="0.25">
      <c r="A120" s="2"/>
      <c r="B120" s="2"/>
      <c r="C120" s="2"/>
      <c r="D120" s="2"/>
      <c r="E120" s="2"/>
    </row>
    <row r="121" spans="1:10" x14ac:dyDescent="0.25">
      <c r="C121" s="2"/>
      <c r="D121" s="2"/>
      <c r="E1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Leder_antal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</dc:creator>
  <cp:lastModifiedBy>Lau</cp:lastModifiedBy>
  <dcterms:created xsi:type="dcterms:W3CDTF">2012-05-19T08:17:00Z</dcterms:created>
  <dcterms:modified xsi:type="dcterms:W3CDTF">2012-05-23T11:59:50Z</dcterms:modified>
</cp:coreProperties>
</file>